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F7A37C10-448E-45B5-A37B-D7244AD5D367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N4" i="1"/>
  <c r="E13" i="1"/>
  <c r="N13" i="1"/>
  <c r="E12" i="1"/>
  <c r="N12" i="1"/>
  <c r="E11" i="1"/>
  <c r="N11" i="1"/>
  <c r="E10" i="1"/>
  <c r="N10" i="1"/>
  <c r="E8" i="1"/>
  <c r="N8" i="1"/>
  <c r="E9" i="1"/>
  <c r="N9" i="1"/>
  <c r="E5" i="1"/>
  <c r="G5" i="1"/>
  <c r="N5" i="1"/>
  <c r="E7" i="1"/>
  <c r="N7" i="1"/>
  <c r="E3" i="1"/>
  <c r="N3" i="1"/>
  <c r="E2" i="1"/>
  <c r="N2" i="1"/>
  <c r="G6" i="1"/>
  <c r="N6" i="1"/>
</calcChain>
</file>

<file path=xl/sharedStrings.xml><?xml version="1.0" encoding="utf-8"?>
<sst xmlns="http://schemas.openxmlformats.org/spreadsheetml/2006/main" count="38" uniqueCount="34">
  <si>
    <t>Namn</t>
  </si>
  <si>
    <t>Klubb</t>
  </si>
  <si>
    <t>F-år</t>
  </si>
  <si>
    <t>Trosa Open</t>
  </si>
  <si>
    <t>Bosse Larsson Cup</t>
  </si>
  <si>
    <t>Linköping Junior Open</t>
  </si>
  <si>
    <t>Summa</t>
  </si>
  <si>
    <t>Norrköpings TK</t>
  </si>
  <si>
    <t>Lic.nr.</t>
  </si>
  <si>
    <t>Visholmen Cup</t>
  </si>
  <si>
    <t>Strängnäs TK</t>
  </si>
  <si>
    <t xml:space="preserve">Eskilstuna Junior Cup </t>
  </si>
  <si>
    <t>Junior-RM inne</t>
  </si>
  <si>
    <t>Junior-RM Ute</t>
  </si>
  <si>
    <t>Folktandvården  Cup</t>
  </si>
  <si>
    <t>TK SAAB</t>
  </si>
  <si>
    <t>Nyköpings TK</t>
  </si>
  <si>
    <t>Mjölby TK</t>
  </si>
  <si>
    <t>Motala TK</t>
  </si>
  <si>
    <t>William Ahlstrand</t>
  </si>
  <si>
    <t>Eddy Gabriel Diaconu</t>
  </si>
  <si>
    <t>Valdemar Fritzson</t>
  </si>
  <si>
    <t>Bram Gustavsson Wicherts</t>
  </si>
  <si>
    <t>Alexis Jönsson</t>
  </si>
  <si>
    <t>Lucas Pettersson</t>
  </si>
  <si>
    <t>Benjamin Pihlajamaa</t>
  </si>
  <si>
    <t>Harry Tihinen</t>
  </si>
  <si>
    <t>Oscar Wang</t>
  </si>
  <si>
    <t>Leonard Wegman</t>
  </si>
  <si>
    <t>Norrköpings Indoor Open</t>
  </si>
  <si>
    <t>Ryan Guerriouni Karlsson</t>
  </si>
  <si>
    <t>Simon SK</t>
  </si>
  <si>
    <t>Gustav Olsson</t>
  </si>
  <si>
    <t>Linköpings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</si>
</sst>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13"/>
  <sheetViews>
    <sheetView tabSelected="1" workbookViewId="0"/>
  </sheetViews>
  <sheetFormatPr defaultColWidth="11" defaultRowHeight="15.6" x14ac:dyDescent="0.3"/>
  <cols>
    <col min="1" max="1" width="23" customWidth="1"/>
    <col min="2" max="2" width="17.5" bestFit="1" customWidth="1"/>
    <col min="3" max="3" width="8.59765625" style="3" customWidth="1"/>
    <col min="4" max="4" width="8.59765625" customWidth="1"/>
    <col min="5" max="13" width="6.59765625" style="3" customWidth="1"/>
    <col min="14" max="14" width="11" style="3"/>
  </cols>
  <sheetData>
    <row r="1" spans="1:15" ht="135" x14ac:dyDescent="0.3">
      <c r="A1" s="1" t="s">
        <v>0</v>
      </c>
      <c r="B1" s="1" t="s">
        <v>1</v>
      </c>
      <c r="C1" s="1" t="s">
        <v>8</v>
      </c>
      <c r="D1" s="1" t="s">
        <v>2</v>
      </c>
      <c r="E1" s="2" t="s">
        <v>12</v>
      </c>
      <c r="F1" s="2" t="s">
        <v>29</v>
      </c>
      <c r="G1" s="2" t="s">
        <v>11</v>
      </c>
      <c r="H1" s="2" t="s">
        <v>9</v>
      </c>
      <c r="I1" s="2" t="s">
        <v>3</v>
      </c>
      <c r="J1" s="2" t="s">
        <v>13</v>
      </c>
      <c r="K1" s="2" t="s">
        <v>4</v>
      </c>
      <c r="L1" s="2" t="s">
        <v>5</v>
      </c>
      <c r="M1" s="2" t="s">
        <v>14</v>
      </c>
      <c r="N1" s="2" t="s">
        <v>6</v>
      </c>
      <c r="O1" s="1"/>
    </row>
    <row r="2" spans="1:15" x14ac:dyDescent="0.3">
      <c r="A2" t="s">
        <v>25</v>
      </c>
      <c r="B2" t="s">
        <v>18</v>
      </c>
      <c r="C2" s="3">
        <v>112911</v>
      </c>
      <c r="E2" s="3">
        <f>2*(6+3)</f>
        <v>18</v>
      </c>
      <c r="N2" s="3">
        <f t="shared" ref="N2:N13" si="0">SUM(E2:M2)</f>
        <v>18</v>
      </c>
    </row>
    <row r="3" spans="1:15" x14ac:dyDescent="0.3">
      <c r="A3" t="s">
        <v>26</v>
      </c>
      <c r="B3" t="s">
        <v>10</v>
      </c>
      <c r="C3" s="3">
        <v>104641</v>
      </c>
      <c r="E3" s="3">
        <f>2*(4+2)</f>
        <v>12</v>
      </c>
      <c r="G3" s="3">
        <v>0</v>
      </c>
      <c r="N3" s="3">
        <f t="shared" si="0"/>
        <v>12</v>
      </c>
    </row>
    <row r="4" spans="1:15" x14ac:dyDescent="0.3">
      <c r="A4" t="s">
        <v>30</v>
      </c>
      <c r="B4" t="s">
        <v>31</v>
      </c>
      <c r="C4" s="3">
        <v>101804</v>
      </c>
      <c r="G4" s="3">
        <f>2+2+2+2+2</f>
        <v>10</v>
      </c>
      <c r="N4" s="3">
        <f t="shared" si="0"/>
        <v>10</v>
      </c>
    </row>
    <row r="5" spans="1:15" x14ac:dyDescent="0.3">
      <c r="A5" t="s">
        <v>20</v>
      </c>
      <c r="B5" t="s">
        <v>10</v>
      </c>
      <c r="C5" s="3">
        <v>103415</v>
      </c>
      <c r="E5" s="3">
        <f>2*(2+1)</f>
        <v>6</v>
      </c>
      <c r="G5" s="3">
        <f>2</f>
        <v>2</v>
      </c>
      <c r="N5" s="3">
        <f>SUM(E5:M5)</f>
        <v>8</v>
      </c>
    </row>
    <row r="6" spans="1:15" x14ac:dyDescent="0.3">
      <c r="A6" s="4" t="s">
        <v>32</v>
      </c>
      <c r="B6" t="s">
        <v>10</v>
      </c>
      <c r="C6" s="3">
        <v>96945</v>
      </c>
      <c r="G6" s="3">
        <f>2+2+2+2</f>
        <v>8</v>
      </c>
      <c r="N6" s="3">
        <f>SUM(E6:M6)</f>
        <v>8</v>
      </c>
    </row>
    <row r="7" spans="1:15" x14ac:dyDescent="0.3">
      <c r="A7" t="s">
        <v>24</v>
      </c>
      <c r="B7" t="s">
        <v>17</v>
      </c>
      <c r="C7" s="3">
        <v>107069</v>
      </c>
      <c r="E7" s="3">
        <f>2*(2+1)</f>
        <v>6</v>
      </c>
      <c r="N7" s="3">
        <f t="shared" si="0"/>
        <v>6</v>
      </c>
    </row>
    <row r="8" spans="1:15" x14ac:dyDescent="0.3">
      <c r="A8" t="s">
        <v>23</v>
      </c>
      <c r="B8" t="s">
        <v>7</v>
      </c>
      <c r="C8" s="3">
        <v>108990</v>
      </c>
      <c r="E8" s="3">
        <f>2*(2+0)</f>
        <v>4</v>
      </c>
      <c r="N8" s="3">
        <f>SUM(E8:M8)</f>
        <v>4</v>
      </c>
    </row>
    <row r="9" spans="1:15" x14ac:dyDescent="0.3">
      <c r="A9" t="s">
        <v>22</v>
      </c>
      <c r="B9" t="s">
        <v>10</v>
      </c>
      <c r="C9" s="3">
        <v>106203</v>
      </c>
      <c r="E9" s="3">
        <f>2*(2+0)</f>
        <v>4</v>
      </c>
      <c r="N9" s="3">
        <f t="shared" si="0"/>
        <v>4</v>
      </c>
    </row>
    <row r="10" spans="1:15" x14ac:dyDescent="0.3">
      <c r="A10" t="s">
        <v>27</v>
      </c>
      <c r="B10" t="s">
        <v>33</v>
      </c>
      <c r="C10" s="3">
        <v>112700</v>
      </c>
      <c r="E10" s="3">
        <f>2*1</f>
        <v>2</v>
      </c>
      <c r="N10" s="3">
        <f t="shared" si="0"/>
        <v>2</v>
      </c>
    </row>
    <row r="11" spans="1:15" x14ac:dyDescent="0.3">
      <c r="A11" t="s">
        <v>19</v>
      </c>
      <c r="B11" t="s">
        <v>16</v>
      </c>
      <c r="C11" s="3">
        <v>113111</v>
      </c>
      <c r="E11" s="3">
        <f>2*0</f>
        <v>0</v>
      </c>
      <c r="N11" s="3">
        <f t="shared" si="0"/>
        <v>0</v>
      </c>
    </row>
    <row r="12" spans="1:15" x14ac:dyDescent="0.3">
      <c r="A12" t="s">
        <v>21</v>
      </c>
      <c r="B12" t="s">
        <v>15</v>
      </c>
      <c r="C12" s="3">
        <v>112896</v>
      </c>
      <c r="E12" s="3">
        <f>2*0</f>
        <v>0</v>
      </c>
      <c r="N12" s="3">
        <f t="shared" si="0"/>
        <v>0</v>
      </c>
    </row>
    <row r="13" spans="1:15" x14ac:dyDescent="0.3">
      <c r="A13" t="s">
        <v>28</v>
      </c>
      <c r="B13" t="s">
        <v>7</v>
      </c>
      <c r="C13" s="3">
        <v>109009</v>
      </c>
      <c r="E13" s="3">
        <f>2*0</f>
        <v>0</v>
      </c>
      <c r="N13" s="3">
        <f t="shared" si="0"/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headerFooter>
    <oddHeader>&amp;L&amp;"-,Fet"&amp;14Road to Öst Team Cup 2026 powered by TENNIS-POINT.
PS12C. Poängställning efter Eskilstuna Junior Cup</oddHeader>
    <oddFooter>&amp;RUppdaterad av Rolf 26-05-11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2026-05-12T09:33:42Z</cp:lastPrinted>
  <dcterms:created xsi:type="dcterms:W3CDTF">2019-02-07T10:52:31Z</dcterms:created>
  <dcterms:modified xsi:type="dcterms:W3CDTF">2026-05-12T09:34:09Z</dcterms:modified>
</cp:coreProperties>
</file>